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600" firstSheet="0" activeTab="0"/>
  </bookViews>
  <sheets>
    <sheet name="Start Here" sheetId="1" state="visible" r:id="rId3"/>
    <sheet name="Your Week" sheetId="2" state="visible" r:id="rId4"/>
    <sheet name="Example Week" sheetId="3" state="visible" r:id="rId5"/>
    <sheet name="Scorecard"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<sst xmlns="http://schemas.openxmlformats.org/spreadsheetml/2006/main" count="139" uniqueCount="83">
  <si>
    <t xml:space="preserve">Your One Week Lead Response Tracker</t>
  </si>
  <si>
    <t xml:space="preserve">This goes with The Lead Response Rescue Kit.</t>
  </si>
  <si>
    <t xml:space="preserve">What this is</t>
  </si>
  <si>
    <t xml:space="preserve">You are about to write down every new inquiry for one week, and time how fast you answer it. That is the whole job.</t>
  </si>
  <si>
    <t xml:space="preserve">Fill it in honestly. No one sees this but you. There is nothing to sell you here, and nothing to send us back. It only shows you your own week.</t>
  </si>
  <si>
    <t xml:space="preserve">The seven columns</t>
  </si>
  <si>
    <t xml:space="preserve">Arrived: the date and time the inquiry came in.</t>
  </si>
  <si>
    <t xml:space="preserve">Source: where it came from. Phone, web form, text, DM, Google, referral, Angi, or anything else you use.</t>
  </si>
  <si>
    <t xml:space="preserve">Urgency: Emergency, Urgent, or Routine. Pick it from the dropdown.</t>
  </si>
  <si>
    <t xml:space="preserve">Owner: the one person responsible. One name, not the office.</t>
  </si>
  <si>
    <t xml:space="preserve">Acknowledged: the time the automatic or manual receipt went out.</t>
  </si>
  <si>
    <t xml:space="preserve">First real reply: the time of the first real call, personal text, or personal email.</t>
  </si>
  <si>
    <t xml:space="preserve">Outcome: Booked, Lost, or No contact. Pick it from the dropdown.</t>
  </si>
  <si>
    <t xml:space="preserve">The sheet also adds one calculated column for you, called Gap (calculated). It is First real reply minus Arrived, in minutes. You do not type it. The sheet works it out.</t>
  </si>
  <si>
    <t xml:space="preserve">Our standard</t>
  </si>
  <si>
    <t xml:space="preserve">Any hour: an automatic acknowledgment goes out right away and says when a real person will reply.</t>
  </si>
  <si>
    <t xml:space="preserve">Business hours: a real reply within 5 minutes.</t>
  </si>
  <si>
    <t xml:space="preserve">After hours, emergency or urgent: a real reply within 60 minutes.</t>
  </si>
  <si>
    <t xml:space="preserve">After hours, routine: a real reply by 9:00 a.m. the next business day.</t>
  </si>
  <si>
    <t xml:space="preserve">Backup takeover: a business hours backup is alerted at 10 minutes. An after-hours emergency backup is alerted at 30 minutes. Routine is alerted at 9:30 a.m.</t>
  </si>
  <si>
    <t xml:space="preserve">This is our standard. It is what we hold ourselves to. It is our own number, not a figure from somewhere else.</t>
  </si>
  <si>
    <t xml:space="preserve">Business hours in your sheet</t>
  </si>
  <si>
    <t xml:space="preserve">Your sheet starts with business hours set to Monday to Friday, 7:00 a.m. to 5:00 p.m.</t>
  </si>
  <si>
    <t xml:space="preserve">If your hours are different, change the two cells at the top of the Scorecard sheet: the start time and the end time. Everything else updates on its own.</t>
  </si>
  <si>
    <t xml:space="preserve">The number that matters</t>
  </si>
  <si>
    <t xml:space="preserve">The gap that matters is First real reply minus Arrived. That is the truth on the page.</t>
  </si>
  <si>
    <t xml:space="preserve">Do not watch the other gap. Acknowledged minus Arrived is nearly zero when automation works. That is exactly why it hides the problem. A fast receipt can sit on top of a lead that nobody answered for a day.</t>
  </si>
  <si>
    <t xml:space="preserve">An automatic acknowledgment is not a real reply. It is a receipt. This sheet records both times so you can see the difference.</t>
  </si>
  <si>
    <t xml:space="preserve">How to fill it</t>
  </si>
  <si>
    <t xml:space="preserve">Go to the sheet named Your Week. Put one inquiry on each row. Use a new row for every new lead, all week long.</t>
  </si>
  <si>
    <t xml:space="preserve">When the week is done, open the Scorecard sheet. It reads your rows and counts them for you.</t>
  </si>
  <si>
    <t xml:space="preserve">Run this for one week, then count your own after-hours leads and your own reply times. Your own numbers are the only ones that matter.</t>
  </si>
  <si>
    <t xml:space="preserve">Arrived</t>
  </si>
  <si>
    <t xml:space="preserve">Source</t>
  </si>
  <si>
    <t xml:space="preserve">Urgency</t>
  </si>
  <si>
    <t xml:space="preserve">Owner</t>
  </si>
  <si>
    <t xml:space="preserve">Acknowledged</t>
  </si>
  <si>
    <t xml:space="preserve">First real reply</t>
  </si>
  <si>
    <t xml:space="preserve">Outcome</t>
  </si>
  <si>
    <t xml:space="preserve">Gap (calculated)</t>
  </si>
  <si>
    <t xml:space="preserve">Lead</t>
  </si>
  <si>
    <t xml:space="preserve">L-101</t>
  </si>
  <si>
    <t xml:space="preserve">Google Ads</t>
  </si>
  <si>
    <t xml:space="preserve">Routine</t>
  </si>
  <si>
    <t xml:space="preserve">Dana</t>
  </si>
  <si>
    <t xml:space="preserve">Booked</t>
  </si>
  <si>
    <t xml:space="preserve">L-102</t>
  </si>
  <si>
    <t xml:space="preserve">Website form</t>
  </si>
  <si>
    <t xml:space="preserve">Mike</t>
  </si>
  <si>
    <t xml:space="preserve">L-103</t>
  </si>
  <si>
    <t xml:space="preserve">Website chat</t>
  </si>
  <si>
    <t xml:space="preserve">Emergency</t>
  </si>
  <si>
    <t xml:space="preserve">L-104</t>
  </si>
  <si>
    <t xml:space="preserve">Referral</t>
  </si>
  <si>
    <t xml:space="preserve">L-105</t>
  </si>
  <si>
    <t xml:space="preserve">Angi</t>
  </si>
  <si>
    <t xml:space="preserve">Lost</t>
  </si>
  <si>
    <t xml:space="preserve">L-106</t>
  </si>
  <si>
    <t xml:space="preserve">L-107</t>
  </si>
  <si>
    <t xml:space="preserve">Facebook</t>
  </si>
  <si>
    <t xml:space="preserve">L-108</t>
  </si>
  <si>
    <t xml:space="preserve">Google Business Profile</t>
  </si>
  <si>
    <t xml:space="preserve">L-109</t>
  </si>
  <si>
    <t xml:space="preserve">L-110</t>
  </si>
  <si>
    <t xml:space="preserve">Urgent</t>
  </si>
  <si>
    <t xml:space="preserve">L-111</t>
  </si>
  <si>
    <t xml:space="preserve">L-112</t>
  </si>
  <si>
    <t xml:space="preserve">Illustrative, not data. This made-up week shows how the tracker works.</t>
  </si>
  <si>
    <t xml:space="preserve">Example scorecard (counted from the rows above)</t>
  </si>
  <si>
    <t xml:space="preserve">Total inquiries</t>
  </si>
  <si>
    <t xml:space="preserve">Business-hours inquiries</t>
  </si>
  <si>
    <t xml:space="preserve">After-hours inquiries</t>
  </si>
  <si>
    <t xml:space="preserve">Acknowledged within 5 minutes</t>
  </si>
  <si>
    <t xml:space="preserve">Business-hours leads replied within 5 minutes</t>
  </si>
  <si>
    <t xml:space="preserve">After-hours emergency or urgent replied within 60 minutes</t>
  </si>
  <si>
    <t xml:space="preserve">After-hours routine replied by next business morning</t>
  </si>
  <si>
    <t xml:space="preserve">No contact</t>
  </si>
  <si>
    <t xml:space="preserve">Booked percent</t>
  </si>
  <si>
    <t xml:space="preserve">Lost percent</t>
  </si>
  <si>
    <t xml:space="preserve">Your Week Scorecard</t>
  </si>
  <si>
    <t xml:space="preserve">Business day starts</t>
  </si>
  <si>
    <t xml:space="preserve">Business day ends</t>
  </si>
  <si>
    <t xml:space="preserve">Business hours are Monday to Friday. If yours differ, change the two cells above.</t>
  </si>
</sst>
</file>

<file path=xl/styles.xml><?xml version="1.0" encoding="utf-8"?>
<styleSheet xmlns="http://schemas.openxmlformats.org/spreadsheetml/2006/main">
  <numFmts count="6">
    <numFmt numFmtId="164" formatCode="General"/>
    <numFmt numFmtId="165" formatCode="ddd\ h:mm\ AM/PM"/>
    <numFmt numFmtId="166" formatCode="#,##0"/>
    <numFmt numFmtId="167" formatCode="0%"/>
    <numFmt numFmtId="168" formatCode="h:mm\ AM/PM"/>
    <numFmt numFmtId="169" formatCode="0"/>
  </numFmts>
  <fonts count="14">
    <font>
      <sz val="11"/>
      <color theme="1"/>
      <name val="Calibri"/>
      <family val="2"/>
      <charset val="1"/>
    </font>
    <font>
      <sz val="10"/>
      <name val="Arial"/>
      <family val="0"/>
    </font>
    <font>
      <sz val="10"/>
      <name val="Arial"/>
      <family val="0"/>
    </font>
    <font>
      <sz val="10"/>
      <name val="Arial"/>
      <family val="0"/>
    </font>
    <font>
      <b val="true"/>
      <sz val="16"/>
      <color rgb="FF1F3864"/>
      <name val="Cambria"/>
      <family val="0"/>
      <charset val="1"/>
    </font>
    <font>
      <sz val="11"/>
      <color rgb="FF222222"/>
      <name val="Cambria"/>
      <family val="0"/>
      <charset val="1"/>
    </font>
    <font>
      <b val="true"/>
      <sz val="13"/>
      <color rgb="FF1F3864"/>
      <name val="Cambria"/>
      <family val="0"/>
      <charset val="1"/>
    </font>
    <font>
      <b val="true"/>
      <sz val="11"/>
      <color rgb="FF1F3864"/>
      <name val="Cambria"/>
      <family val="0"/>
      <charset val="1"/>
    </font>
    <font>
      <b val="true"/>
      <sz val="11"/>
      <color rgb="FF808080"/>
      <name val="Cambria"/>
      <family val="0"/>
      <charset val="1"/>
    </font>
    <font>
      <b val="true"/>
      <i val="true"/>
      <sz val="11"/>
      <color rgb="FFC00000"/>
      <name val="Cambria"/>
      <family val="0"/>
      <charset val="1"/>
    </font>
    <font>
      <b val="true"/>
      <sz val="11"/>
      <name val="Cambria"/>
      <family val="0"/>
      <charset val="1"/>
    </font>
    <font>
      <i val="true"/>
      <sz val="10"/>
      <color rgb="FF595959"/>
      <name val="Cambria"/>
      <family val="0"/>
      <charset val="1"/>
    </font>
    <font>
      <sz val="11"/>
      <color rgb="FF1F3864"/>
      <name val="Cambria"/>
      <family val="0"/>
      <charset val="1"/>
    </font>
    <font>
      <b val="true"/>
      <sz val="12"/>
      <name val="Cambria"/>
      <family val="0"/>
      <charset val="1"/>
    </font>
  </fonts>
  <fills count="4">
    <fill>
      <patternFill patternType="none"/>
    </fill>
    <fill>
      <patternFill patternType="gray125"/>
    </fill>
    <fill>
      <patternFill patternType="solid">
        <fgColor rgb="FFD9E1F2"/>
        <bgColor rgb="FFCCFFFF"/>
      </patternFill>
    </fill>
    <fill>
      <patternFill patternType="solid">
        <fgColor rgb="FFFFF2CC"/>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left" vertical="top" textRotation="0" wrapText="tru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6" fillId="0" borderId="0" xfId="0" applyFont="true" applyBorder="true" applyAlignment="true" applyProtection="false">
      <alignment horizontal="left" vertical="top" textRotation="0" wrapText="tru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5"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6" fontId="0" fillId="0" borderId="1" xfId="0" applyFont="false" applyBorder="tru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5" fontId="0" fillId="3" borderId="1" xfId="0" applyFont="false" applyBorder="true" applyAlignment="false" applyProtection="false">
      <alignment horizontal="general" vertical="bottom" textRotation="0" wrapText="false" indent="0" shrinkToFit="false"/>
      <protection locked="true" hidden="false"/>
    </xf>
    <xf numFmtId="164" fontId="0" fillId="3"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center" vertical="bottom" textRotation="0" wrapText="false" indent="0" shrinkToFit="false"/>
      <protection locked="true" hidden="false"/>
    </xf>
    <xf numFmtId="167" fontId="10" fillId="0" borderId="0" xfId="0" applyFont="true" applyBorder="false" applyAlignment="true" applyProtection="false">
      <alignment horizontal="center"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8" fontId="10" fillId="3"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9" fontId="13" fillId="0" borderId="1" xfId="0" applyFont="true" applyBorder="true" applyAlignment="true" applyProtection="false">
      <alignment horizontal="center" vertical="bottom" textRotation="0" wrapText="false" indent="0" shrinkToFit="false"/>
      <protection locked="true" hidden="false"/>
    </xf>
    <xf numFmtId="167" fontId="13" fillId="0" borderId="1" xfId="0" applyFont="true" applyBorder="tru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6" min="1" style="0" width="20"/>
  </cols>
  <sheetData>
    <row r="1" customFormat="false" ht="15.75" hidden="false" customHeight="true" outlineLevel="0" collapsed="false">
      <c r="A1" s="1" t="s">
        <v>0</v>
      </c>
      <c r="B1" s="1"/>
      <c r="C1" s="1"/>
      <c r="D1" s="1"/>
      <c r="E1" s="1"/>
      <c r="F1" s="1"/>
    </row>
    <row r="2" customFormat="false" ht="7.5" hidden="false" customHeight="true" outlineLevel="0" collapsed="false">
      <c r="A2" s="2"/>
      <c r="B2" s="2"/>
      <c r="C2" s="2"/>
      <c r="D2" s="2"/>
      <c r="E2" s="2"/>
      <c r="F2" s="2"/>
    </row>
    <row r="3" customFormat="false" ht="15.75" hidden="false" customHeight="true" outlineLevel="0" collapsed="false">
      <c r="A3" s="3" t="s">
        <v>1</v>
      </c>
      <c r="B3" s="3"/>
      <c r="C3" s="3"/>
      <c r="D3" s="3"/>
      <c r="E3" s="3"/>
      <c r="F3" s="3"/>
    </row>
    <row r="4" customFormat="false" ht="7.5" hidden="false" customHeight="true" outlineLevel="0" collapsed="false">
      <c r="A4" s="2"/>
      <c r="B4" s="2"/>
      <c r="C4" s="2"/>
      <c r="D4" s="2"/>
      <c r="E4" s="2"/>
      <c r="F4" s="2"/>
    </row>
    <row r="5" customFormat="false" ht="15.75" hidden="false" customHeight="true" outlineLevel="0" collapsed="false">
      <c r="A5" s="2" t="s">
        <v>2</v>
      </c>
      <c r="B5" s="2"/>
      <c r="C5" s="2"/>
      <c r="D5" s="2"/>
      <c r="E5" s="2"/>
      <c r="F5" s="2"/>
    </row>
    <row r="6" customFormat="false" ht="31.5" hidden="false" customHeight="true" outlineLevel="0" collapsed="false">
      <c r="A6" s="2" t="s">
        <v>3</v>
      </c>
      <c r="B6" s="2"/>
      <c r="C6" s="2"/>
      <c r="D6" s="2"/>
      <c r="E6" s="2"/>
      <c r="F6" s="2"/>
    </row>
    <row r="7" customFormat="false" ht="31.5" hidden="false" customHeight="true" outlineLevel="0" collapsed="false">
      <c r="A7" s="2" t="s">
        <v>4</v>
      </c>
      <c r="B7" s="2"/>
      <c r="C7" s="2"/>
      <c r="D7" s="2"/>
      <c r="E7" s="2"/>
      <c r="F7" s="2"/>
    </row>
    <row r="8" customFormat="false" ht="7.5" hidden="false" customHeight="true" outlineLevel="0" collapsed="false">
      <c r="A8" s="2"/>
      <c r="B8" s="2"/>
      <c r="C8" s="2"/>
      <c r="D8" s="2"/>
      <c r="E8" s="2"/>
      <c r="F8" s="2"/>
    </row>
    <row r="9" customFormat="false" ht="15.75" hidden="false" customHeight="true" outlineLevel="0" collapsed="false">
      <c r="A9" s="2" t="s">
        <v>5</v>
      </c>
      <c r="B9" s="2"/>
      <c r="C9" s="2"/>
      <c r="D9" s="2"/>
      <c r="E9" s="2"/>
      <c r="F9" s="2"/>
    </row>
    <row r="10" customFormat="false" ht="15.75" hidden="false" customHeight="true" outlineLevel="0" collapsed="false">
      <c r="A10" s="2" t="s">
        <v>6</v>
      </c>
      <c r="B10" s="2"/>
      <c r="C10" s="2"/>
      <c r="D10" s="2"/>
      <c r="E10" s="2"/>
      <c r="F10" s="2"/>
    </row>
    <row r="11" customFormat="false" ht="15.75" hidden="false" customHeight="true" outlineLevel="0" collapsed="false">
      <c r="A11" s="2" t="s">
        <v>7</v>
      </c>
      <c r="B11" s="2"/>
      <c r="C11" s="2"/>
      <c r="D11" s="2"/>
      <c r="E11" s="2"/>
      <c r="F11" s="2"/>
    </row>
    <row r="12" customFormat="false" ht="15.75" hidden="false" customHeight="true" outlineLevel="0" collapsed="false">
      <c r="A12" s="2" t="s">
        <v>8</v>
      </c>
      <c r="B12" s="2"/>
      <c r="C12" s="2"/>
      <c r="D12" s="2"/>
      <c r="E12" s="2"/>
      <c r="F12" s="2"/>
    </row>
    <row r="13" customFormat="false" ht="15.75" hidden="false" customHeight="true" outlineLevel="0" collapsed="false">
      <c r="A13" s="2" t="s">
        <v>9</v>
      </c>
      <c r="B13" s="2"/>
      <c r="C13" s="2"/>
      <c r="D13" s="2"/>
      <c r="E13" s="2"/>
      <c r="F13" s="2"/>
    </row>
    <row r="14" customFormat="false" ht="15.75" hidden="false" customHeight="true" outlineLevel="0" collapsed="false">
      <c r="A14" s="2" t="s">
        <v>10</v>
      </c>
      <c r="B14" s="2"/>
      <c r="C14" s="2"/>
      <c r="D14" s="2"/>
      <c r="E14" s="2"/>
      <c r="F14" s="2"/>
    </row>
    <row r="15" customFormat="false" ht="15.75" hidden="false" customHeight="true" outlineLevel="0" collapsed="false">
      <c r="A15" s="2" t="s">
        <v>11</v>
      </c>
      <c r="B15" s="2"/>
      <c r="C15" s="2"/>
      <c r="D15" s="2"/>
      <c r="E15" s="2"/>
      <c r="F15" s="2"/>
    </row>
    <row r="16" customFormat="false" ht="15.75" hidden="false" customHeight="true" outlineLevel="0" collapsed="false">
      <c r="A16" s="2" t="s">
        <v>12</v>
      </c>
      <c r="B16" s="2"/>
      <c r="C16" s="2"/>
      <c r="D16" s="2"/>
      <c r="E16" s="2"/>
      <c r="F16" s="2"/>
    </row>
    <row r="17" customFormat="false" ht="31.5" hidden="false" customHeight="true" outlineLevel="0" collapsed="false">
      <c r="A17" s="2" t="s">
        <v>13</v>
      </c>
      <c r="B17" s="2"/>
      <c r="C17" s="2"/>
      <c r="D17" s="2"/>
      <c r="E17" s="2"/>
      <c r="F17" s="2"/>
    </row>
    <row r="18" customFormat="false" ht="7.5" hidden="false" customHeight="true" outlineLevel="0" collapsed="false">
      <c r="A18" s="2"/>
      <c r="B18" s="2"/>
      <c r="C18" s="2"/>
      <c r="D18" s="2"/>
      <c r="E18" s="2"/>
      <c r="F18" s="2"/>
    </row>
    <row r="19" customFormat="false" ht="15.75" hidden="false" customHeight="true" outlineLevel="0" collapsed="false">
      <c r="A19" s="2" t="s">
        <v>14</v>
      </c>
      <c r="B19" s="2"/>
      <c r="C19" s="2"/>
      <c r="D19" s="2"/>
      <c r="E19" s="2"/>
      <c r="F19" s="2"/>
    </row>
    <row r="20" customFormat="false" ht="15.75" hidden="false" customHeight="true" outlineLevel="0" collapsed="false">
      <c r="A20" s="2" t="s">
        <v>15</v>
      </c>
      <c r="B20" s="2"/>
      <c r="C20" s="2"/>
      <c r="D20" s="2"/>
      <c r="E20" s="2"/>
      <c r="F20" s="2"/>
    </row>
    <row r="21" customFormat="false" ht="15.75" hidden="false" customHeight="true" outlineLevel="0" collapsed="false">
      <c r="A21" s="2" t="s">
        <v>16</v>
      </c>
      <c r="B21" s="2"/>
      <c r="C21" s="2"/>
      <c r="D21" s="2"/>
      <c r="E21" s="2"/>
      <c r="F21" s="2"/>
    </row>
    <row r="22" customFormat="false" ht="15.75" hidden="false" customHeight="true" outlineLevel="0" collapsed="false">
      <c r="A22" s="2" t="s">
        <v>17</v>
      </c>
      <c r="B22" s="2"/>
      <c r="C22" s="2"/>
      <c r="D22" s="2"/>
      <c r="E22" s="2"/>
      <c r="F22" s="2"/>
    </row>
    <row r="23" customFormat="false" ht="15.75" hidden="false" customHeight="true" outlineLevel="0" collapsed="false">
      <c r="A23" s="2" t="s">
        <v>18</v>
      </c>
      <c r="B23" s="2"/>
      <c r="C23" s="2"/>
      <c r="D23" s="2"/>
      <c r="E23" s="2"/>
      <c r="F23" s="2"/>
    </row>
    <row r="24" customFormat="false" ht="31.5" hidden="false" customHeight="true" outlineLevel="0" collapsed="false">
      <c r="A24" s="2" t="s">
        <v>19</v>
      </c>
      <c r="B24" s="2"/>
      <c r="C24" s="2"/>
      <c r="D24" s="2"/>
      <c r="E24" s="2"/>
      <c r="F24" s="2"/>
    </row>
    <row r="25" customFormat="false" ht="15.75" hidden="false" customHeight="true" outlineLevel="0" collapsed="false">
      <c r="A25" s="2" t="s">
        <v>20</v>
      </c>
      <c r="B25" s="2"/>
      <c r="C25" s="2"/>
      <c r="D25" s="2"/>
      <c r="E25" s="2"/>
      <c r="F25" s="2"/>
    </row>
    <row r="26" customFormat="false" ht="7.5" hidden="false" customHeight="true" outlineLevel="0" collapsed="false">
      <c r="A26" s="2"/>
      <c r="B26" s="2"/>
      <c r="C26" s="2"/>
      <c r="D26" s="2"/>
      <c r="E26" s="2"/>
      <c r="F26" s="2"/>
    </row>
    <row r="27" customFormat="false" ht="15.75" hidden="false" customHeight="true" outlineLevel="0" collapsed="false">
      <c r="A27" s="2" t="s">
        <v>21</v>
      </c>
      <c r="B27" s="2"/>
      <c r="C27" s="2"/>
      <c r="D27" s="2"/>
      <c r="E27" s="2"/>
      <c r="F27" s="2"/>
    </row>
    <row r="28" customFormat="false" ht="15.75" hidden="false" customHeight="true" outlineLevel="0" collapsed="false">
      <c r="A28" s="2" t="s">
        <v>22</v>
      </c>
      <c r="B28" s="2"/>
      <c r="C28" s="2"/>
      <c r="D28" s="2"/>
      <c r="E28" s="2"/>
      <c r="F28" s="2"/>
    </row>
    <row r="29" customFormat="false" ht="31.5" hidden="false" customHeight="true" outlineLevel="0" collapsed="false">
      <c r="A29" s="2" t="s">
        <v>23</v>
      </c>
      <c r="B29" s="2"/>
      <c r="C29" s="2"/>
      <c r="D29" s="2"/>
      <c r="E29" s="2"/>
      <c r="F29" s="2"/>
    </row>
    <row r="30" customFormat="false" ht="7.5" hidden="false" customHeight="true" outlineLevel="0" collapsed="false">
      <c r="A30" s="2"/>
      <c r="B30" s="2"/>
      <c r="C30" s="2"/>
      <c r="D30" s="2"/>
      <c r="E30" s="2"/>
      <c r="F30" s="2"/>
    </row>
    <row r="31" customFormat="false" ht="15.75" hidden="false" customHeight="true" outlineLevel="0" collapsed="false">
      <c r="A31" s="2" t="s">
        <v>24</v>
      </c>
      <c r="B31" s="2"/>
      <c r="C31" s="2"/>
      <c r="D31" s="2"/>
      <c r="E31" s="2"/>
      <c r="F31" s="2"/>
    </row>
    <row r="32" customFormat="false" ht="15.75" hidden="false" customHeight="true" outlineLevel="0" collapsed="false">
      <c r="A32" s="2" t="s">
        <v>25</v>
      </c>
      <c r="B32" s="2"/>
      <c r="C32" s="2"/>
      <c r="D32" s="2"/>
      <c r="E32" s="2"/>
      <c r="F32" s="2"/>
    </row>
    <row r="33" customFormat="false" ht="31.5" hidden="false" customHeight="true" outlineLevel="0" collapsed="false">
      <c r="A33" s="2" t="s">
        <v>26</v>
      </c>
      <c r="B33" s="2"/>
      <c r="C33" s="2"/>
      <c r="D33" s="2"/>
      <c r="E33" s="2"/>
      <c r="F33" s="2"/>
    </row>
    <row r="34" customFormat="false" ht="31.5" hidden="false" customHeight="true" outlineLevel="0" collapsed="false">
      <c r="A34" s="2" t="s">
        <v>27</v>
      </c>
      <c r="B34" s="2"/>
      <c r="C34" s="2"/>
      <c r="D34" s="2"/>
      <c r="E34" s="2"/>
      <c r="F34" s="2"/>
    </row>
    <row r="35" customFormat="false" ht="7.5" hidden="false" customHeight="true" outlineLevel="0" collapsed="false">
      <c r="A35" s="2"/>
      <c r="B35" s="2"/>
      <c r="C35" s="2"/>
      <c r="D35" s="2"/>
      <c r="E35" s="2"/>
      <c r="F35" s="2"/>
    </row>
    <row r="36" customFormat="false" ht="15.75" hidden="false" customHeight="true" outlineLevel="0" collapsed="false">
      <c r="A36" s="2" t="s">
        <v>28</v>
      </c>
      <c r="B36" s="2"/>
      <c r="C36" s="2"/>
      <c r="D36" s="2"/>
      <c r="E36" s="2"/>
      <c r="F36" s="2"/>
    </row>
    <row r="37" customFormat="false" ht="15.75" hidden="false" customHeight="true" outlineLevel="0" collapsed="false">
      <c r="A37" s="2" t="s">
        <v>29</v>
      </c>
      <c r="B37" s="2"/>
      <c r="C37" s="2"/>
      <c r="D37" s="2"/>
      <c r="E37" s="2"/>
      <c r="F37" s="2"/>
    </row>
    <row r="38" customFormat="false" ht="15.75" hidden="false" customHeight="true" outlineLevel="0" collapsed="false">
      <c r="A38" s="2" t="s">
        <v>30</v>
      </c>
      <c r="B38" s="2"/>
      <c r="C38" s="2"/>
      <c r="D38" s="2"/>
      <c r="E38" s="2"/>
      <c r="F38" s="2"/>
    </row>
    <row r="39" customFormat="false" ht="31.5" hidden="false" customHeight="true" outlineLevel="0" collapsed="false">
      <c r="A39" s="2" t="s">
        <v>31</v>
      </c>
      <c r="B39" s="2"/>
      <c r="C39" s="2"/>
      <c r="D39" s="2"/>
      <c r="E39" s="2"/>
      <c r="F39" s="2"/>
    </row>
  </sheetData>
  <mergeCells count="39">
    <mergeCell ref="A1:F1"/>
    <mergeCell ref="A2:F2"/>
    <mergeCell ref="A3:F3"/>
    <mergeCell ref="A4:F4"/>
    <mergeCell ref="A5:F5"/>
    <mergeCell ref="A6:F6"/>
    <mergeCell ref="A7:F7"/>
    <mergeCell ref="A8:F8"/>
    <mergeCell ref="A9:F9"/>
    <mergeCell ref="A10:F10"/>
    <mergeCell ref="A11:F11"/>
    <mergeCell ref="A12:F12"/>
    <mergeCell ref="A13:F13"/>
    <mergeCell ref="A14:F14"/>
    <mergeCell ref="A15:F15"/>
    <mergeCell ref="A16:F16"/>
    <mergeCell ref="A17:F17"/>
    <mergeCell ref="A18:F18"/>
    <mergeCell ref="A19:F19"/>
    <mergeCell ref="A20:F20"/>
    <mergeCell ref="A21:F21"/>
    <mergeCell ref="A22:F22"/>
    <mergeCell ref="A23:F23"/>
    <mergeCell ref="A24:F24"/>
    <mergeCell ref="A25:F25"/>
    <mergeCell ref="A26:F26"/>
    <mergeCell ref="A27:F27"/>
    <mergeCell ref="A28:F28"/>
    <mergeCell ref="A29:F29"/>
    <mergeCell ref="A30:F30"/>
    <mergeCell ref="A31:F31"/>
    <mergeCell ref="A32:F32"/>
    <mergeCell ref="A33:F33"/>
    <mergeCell ref="A34:F34"/>
    <mergeCell ref="A35:F35"/>
    <mergeCell ref="A36:F36"/>
    <mergeCell ref="A37:F37"/>
    <mergeCell ref="A38:F38"/>
    <mergeCell ref="A39:F39"/>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6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20"/>
    <col collapsed="false" customWidth="true" hidden="false" outlineLevel="0" max="2" min="2" style="0" width="22"/>
    <col collapsed="false" customWidth="true" hidden="false" outlineLevel="0" max="4" min="3" style="0" width="12"/>
    <col collapsed="false" customWidth="true" hidden="false" outlineLevel="0" max="6" min="5" style="0" width="20"/>
    <col collapsed="false" customWidth="true" hidden="false" outlineLevel="0" max="7" min="7" style="0" width="12"/>
    <col collapsed="false" customWidth="true" hidden="false" outlineLevel="0" max="8" min="8" style="0" width="16"/>
  </cols>
  <sheetData>
    <row r="1" customFormat="false" ht="30" hidden="false" customHeight="true" outlineLevel="0" collapsed="false">
      <c r="A1" s="4" t="s">
        <v>32</v>
      </c>
      <c r="B1" s="4" t="s">
        <v>33</v>
      </c>
      <c r="C1" s="4" t="s">
        <v>34</v>
      </c>
      <c r="D1" s="4" t="s">
        <v>35</v>
      </c>
      <c r="E1" s="4" t="s">
        <v>36</v>
      </c>
      <c r="F1" s="4" t="s">
        <v>37</v>
      </c>
      <c r="G1" s="4" t="s">
        <v>38</v>
      </c>
      <c r="H1" s="4" t="s">
        <v>39</v>
      </c>
    </row>
    <row r="2" customFormat="false" ht="15" hidden="false" customHeight="false" outlineLevel="0" collapsed="false">
      <c r="A2" s="5"/>
      <c r="B2" s="6"/>
      <c r="C2" s="6"/>
      <c r="D2" s="6"/>
      <c r="E2" s="5"/>
      <c r="F2" s="5"/>
      <c r="G2" s="6"/>
      <c r="H2" s="7" t="str">
        <f aca="false">IF(OR($A2="",$F2=""),"",ROUND(($F2-$A2)*1440,0))</f>
        <v/>
      </c>
    </row>
    <row r="3" customFormat="false" ht="15" hidden="false" customHeight="false" outlineLevel="0" collapsed="false">
      <c r="A3" s="5"/>
      <c r="B3" s="6"/>
      <c r="C3" s="6"/>
      <c r="D3" s="6"/>
      <c r="E3" s="5"/>
      <c r="F3" s="5"/>
      <c r="G3" s="6"/>
      <c r="H3" s="7" t="str">
        <f aca="false">IF(OR($A3="",$F3=""),"",ROUND(($F3-$A3)*1440,0))</f>
        <v/>
      </c>
    </row>
    <row r="4" customFormat="false" ht="15" hidden="false" customHeight="false" outlineLevel="0" collapsed="false">
      <c r="A4" s="5"/>
      <c r="B4" s="6"/>
      <c r="C4" s="6"/>
      <c r="D4" s="6"/>
      <c r="E4" s="5"/>
      <c r="F4" s="5"/>
      <c r="G4" s="6"/>
      <c r="H4" s="7" t="str">
        <f aca="false">IF(OR($A4="",$F4=""),"",ROUND(($F4-$A4)*1440,0))</f>
        <v/>
      </c>
    </row>
    <row r="5" customFormat="false" ht="15" hidden="false" customHeight="false" outlineLevel="0" collapsed="false">
      <c r="A5" s="5"/>
      <c r="B5" s="6"/>
      <c r="C5" s="6"/>
      <c r="D5" s="6"/>
      <c r="E5" s="5"/>
      <c r="F5" s="5"/>
      <c r="G5" s="6"/>
      <c r="H5" s="7" t="str">
        <f aca="false">IF(OR($A5="",$F5=""),"",ROUND(($F5-$A5)*1440,0))</f>
        <v/>
      </c>
    </row>
    <row r="6" customFormat="false" ht="15" hidden="false" customHeight="false" outlineLevel="0" collapsed="false">
      <c r="A6" s="5"/>
      <c r="B6" s="6"/>
      <c r="C6" s="6"/>
      <c r="D6" s="6"/>
      <c r="E6" s="5"/>
      <c r="F6" s="5"/>
      <c r="G6" s="6"/>
      <c r="H6" s="7" t="str">
        <f aca="false">IF(OR($A6="",$F6=""),"",ROUND(($F6-$A6)*1440,0))</f>
        <v/>
      </c>
    </row>
    <row r="7" customFormat="false" ht="15" hidden="false" customHeight="false" outlineLevel="0" collapsed="false">
      <c r="A7" s="5"/>
      <c r="B7" s="6"/>
      <c r="C7" s="6"/>
      <c r="D7" s="6"/>
      <c r="E7" s="5"/>
      <c r="F7" s="5"/>
      <c r="G7" s="6"/>
      <c r="H7" s="7" t="str">
        <f aca="false">IF(OR($A7="",$F7=""),"",ROUND(($F7-$A7)*1440,0))</f>
        <v/>
      </c>
    </row>
    <row r="8" customFormat="false" ht="15" hidden="false" customHeight="false" outlineLevel="0" collapsed="false">
      <c r="A8" s="5"/>
      <c r="B8" s="6"/>
      <c r="C8" s="6"/>
      <c r="D8" s="6"/>
      <c r="E8" s="5"/>
      <c r="F8" s="5"/>
      <c r="G8" s="6"/>
      <c r="H8" s="7" t="str">
        <f aca="false">IF(OR($A8="",$F8=""),"",ROUND(($F8-$A8)*1440,0))</f>
        <v/>
      </c>
    </row>
    <row r="9" customFormat="false" ht="15" hidden="false" customHeight="false" outlineLevel="0" collapsed="false">
      <c r="A9" s="5"/>
      <c r="B9" s="6"/>
      <c r="C9" s="6"/>
      <c r="D9" s="6"/>
      <c r="E9" s="5"/>
      <c r="F9" s="5"/>
      <c r="G9" s="6"/>
      <c r="H9" s="7" t="str">
        <f aca="false">IF(OR($A9="",$F9=""),"",ROUND(($F9-$A9)*1440,0))</f>
        <v/>
      </c>
    </row>
    <row r="10" customFormat="false" ht="15" hidden="false" customHeight="false" outlineLevel="0" collapsed="false">
      <c r="A10" s="5"/>
      <c r="B10" s="6"/>
      <c r="C10" s="6"/>
      <c r="D10" s="6"/>
      <c r="E10" s="5"/>
      <c r="F10" s="5"/>
      <c r="G10" s="6"/>
      <c r="H10" s="7" t="str">
        <f aca="false">IF(OR($A10="",$F10=""),"",ROUND(($F10-$A10)*1440,0))</f>
        <v/>
      </c>
    </row>
    <row r="11" customFormat="false" ht="15" hidden="false" customHeight="false" outlineLevel="0" collapsed="false">
      <c r="A11" s="5"/>
      <c r="B11" s="6"/>
      <c r="C11" s="6"/>
      <c r="D11" s="6"/>
      <c r="E11" s="5"/>
      <c r="F11" s="5"/>
      <c r="G11" s="6"/>
      <c r="H11" s="7" t="str">
        <f aca="false">IF(OR($A11="",$F11=""),"",ROUND(($F11-$A11)*1440,0))</f>
        <v/>
      </c>
    </row>
    <row r="12" customFormat="false" ht="15" hidden="false" customHeight="false" outlineLevel="0" collapsed="false">
      <c r="A12" s="5"/>
      <c r="B12" s="6"/>
      <c r="C12" s="6"/>
      <c r="D12" s="6"/>
      <c r="E12" s="5"/>
      <c r="F12" s="5"/>
      <c r="G12" s="6"/>
      <c r="H12" s="7" t="str">
        <f aca="false">IF(OR($A12="",$F12=""),"",ROUND(($F12-$A12)*1440,0))</f>
        <v/>
      </c>
    </row>
    <row r="13" customFormat="false" ht="15" hidden="false" customHeight="false" outlineLevel="0" collapsed="false">
      <c r="A13" s="5"/>
      <c r="B13" s="6"/>
      <c r="C13" s="6"/>
      <c r="D13" s="6"/>
      <c r="E13" s="5"/>
      <c r="F13" s="5"/>
      <c r="G13" s="6"/>
      <c r="H13" s="7" t="str">
        <f aca="false">IF(OR($A13="",$F13=""),"",ROUND(($F13-$A13)*1440,0))</f>
        <v/>
      </c>
    </row>
    <row r="14" customFormat="false" ht="15" hidden="false" customHeight="false" outlineLevel="0" collapsed="false">
      <c r="A14" s="5"/>
      <c r="B14" s="6"/>
      <c r="C14" s="6"/>
      <c r="D14" s="6"/>
      <c r="E14" s="5"/>
      <c r="F14" s="5"/>
      <c r="G14" s="6"/>
      <c r="H14" s="7" t="str">
        <f aca="false">IF(OR($A14="",$F14=""),"",ROUND(($F14-$A14)*1440,0))</f>
        <v/>
      </c>
    </row>
    <row r="15" customFormat="false" ht="15" hidden="false" customHeight="false" outlineLevel="0" collapsed="false">
      <c r="A15" s="5"/>
      <c r="B15" s="6"/>
      <c r="C15" s="6"/>
      <c r="D15" s="6"/>
      <c r="E15" s="5"/>
      <c r="F15" s="5"/>
      <c r="G15" s="6"/>
      <c r="H15" s="7" t="str">
        <f aca="false">IF(OR($A15="",$F15=""),"",ROUND(($F15-$A15)*1440,0))</f>
        <v/>
      </c>
    </row>
    <row r="16" customFormat="false" ht="15" hidden="false" customHeight="false" outlineLevel="0" collapsed="false">
      <c r="A16" s="5"/>
      <c r="B16" s="6"/>
      <c r="C16" s="6"/>
      <c r="D16" s="6"/>
      <c r="E16" s="5"/>
      <c r="F16" s="5"/>
      <c r="G16" s="6"/>
      <c r="H16" s="7" t="str">
        <f aca="false">IF(OR($A16="",$F16=""),"",ROUND(($F16-$A16)*1440,0))</f>
        <v/>
      </c>
    </row>
    <row r="17" customFormat="false" ht="15" hidden="false" customHeight="false" outlineLevel="0" collapsed="false">
      <c r="A17" s="5"/>
      <c r="B17" s="6"/>
      <c r="C17" s="6"/>
      <c r="D17" s="6"/>
      <c r="E17" s="5"/>
      <c r="F17" s="5"/>
      <c r="G17" s="6"/>
      <c r="H17" s="7" t="str">
        <f aca="false">IF(OR($A17="",$F17=""),"",ROUND(($F17-$A17)*1440,0))</f>
        <v/>
      </c>
    </row>
    <row r="18" customFormat="false" ht="15" hidden="false" customHeight="false" outlineLevel="0" collapsed="false">
      <c r="A18" s="5"/>
      <c r="B18" s="6"/>
      <c r="C18" s="6"/>
      <c r="D18" s="6"/>
      <c r="E18" s="5"/>
      <c r="F18" s="5"/>
      <c r="G18" s="6"/>
      <c r="H18" s="7" t="str">
        <f aca="false">IF(OR($A18="",$F18=""),"",ROUND(($F18-$A18)*1440,0))</f>
        <v/>
      </c>
    </row>
    <row r="19" customFormat="false" ht="15" hidden="false" customHeight="false" outlineLevel="0" collapsed="false">
      <c r="A19" s="5"/>
      <c r="B19" s="6"/>
      <c r="C19" s="6"/>
      <c r="D19" s="6"/>
      <c r="E19" s="5"/>
      <c r="F19" s="5"/>
      <c r="G19" s="6"/>
      <c r="H19" s="7" t="str">
        <f aca="false">IF(OR($A19="",$F19=""),"",ROUND(($F19-$A19)*1440,0))</f>
        <v/>
      </c>
    </row>
    <row r="20" customFormat="false" ht="15" hidden="false" customHeight="false" outlineLevel="0" collapsed="false">
      <c r="A20" s="5"/>
      <c r="B20" s="6"/>
      <c r="C20" s="6"/>
      <c r="D20" s="6"/>
      <c r="E20" s="5"/>
      <c r="F20" s="5"/>
      <c r="G20" s="6"/>
      <c r="H20" s="7" t="str">
        <f aca="false">IF(OR($A20="",$F20=""),"",ROUND(($F20-$A20)*1440,0))</f>
        <v/>
      </c>
    </row>
    <row r="21" customFormat="false" ht="15" hidden="false" customHeight="false" outlineLevel="0" collapsed="false">
      <c r="A21" s="5"/>
      <c r="B21" s="6"/>
      <c r="C21" s="6"/>
      <c r="D21" s="6"/>
      <c r="E21" s="5"/>
      <c r="F21" s="5"/>
      <c r="G21" s="6"/>
      <c r="H21" s="7" t="str">
        <f aca="false">IF(OR($A21="",$F21=""),"",ROUND(($F21-$A21)*1440,0))</f>
        <v/>
      </c>
    </row>
    <row r="22" customFormat="false" ht="15" hidden="false" customHeight="false" outlineLevel="0" collapsed="false">
      <c r="A22" s="5"/>
      <c r="B22" s="6"/>
      <c r="C22" s="6"/>
      <c r="D22" s="6"/>
      <c r="E22" s="5"/>
      <c r="F22" s="5"/>
      <c r="G22" s="6"/>
      <c r="H22" s="7" t="str">
        <f aca="false">IF(OR($A22="",$F22=""),"",ROUND(($F22-$A22)*1440,0))</f>
        <v/>
      </c>
    </row>
    <row r="23" customFormat="false" ht="15" hidden="false" customHeight="false" outlineLevel="0" collapsed="false">
      <c r="A23" s="5"/>
      <c r="B23" s="6"/>
      <c r="C23" s="6"/>
      <c r="D23" s="6"/>
      <c r="E23" s="5"/>
      <c r="F23" s="5"/>
      <c r="G23" s="6"/>
      <c r="H23" s="7" t="str">
        <f aca="false">IF(OR($A23="",$F23=""),"",ROUND(($F23-$A23)*1440,0))</f>
        <v/>
      </c>
    </row>
    <row r="24" customFormat="false" ht="15" hidden="false" customHeight="false" outlineLevel="0" collapsed="false">
      <c r="A24" s="5"/>
      <c r="B24" s="6"/>
      <c r="C24" s="6"/>
      <c r="D24" s="6"/>
      <c r="E24" s="5"/>
      <c r="F24" s="5"/>
      <c r="G24" s="6"/>
      <c r="H24" s="7" t="str">
        <f aca="false">IF(OR($A24="",$F24=""),"",ROUND(($F24-$A24)*1440,0))</f>
        <v/>
      </c>
    </row>
    <row r="25" customFormat="false" ht="15" hidden="false" customHeight="false" outlineLevel="0" collapsed="false">
      <c r="A25" s="5"/>
      <c r="B25" s="6"/>
      <c r="C25" s="6"/>
      <c r="D25" s="6"/>
      <c r="E25" s="5"/>
      <c r="F25" s="5"/>
      <c r="G25" s="6"/>
      <c r="H25" s="7" t="str">
        <f aca="false">IF(OR($A25="",$F25=""),"",ROUND(($F25-$A25)*1440,0))</f>
        <v/>
      </c>
    </row>
    <row r="26" customFormat="false" ht="15" hidden="false" customHeight="false" outlineLevel="0" collapsed="false">
      <c r="A26" s="5"/>
      <c r="B26" s="6"/>
      <c r="C26" s="6"/>
      <c r="D26" s="6"/>
      <c r="E26" s="5"/>
      <c r="F26" s="5"/>
      <c r="G26" s="6"/>
      <c r="H26" s="7" t="str">
        <f aca="false">IF(OR($A26="",$F26=""),"",ROUND(($F26-$A26)*1440,0))</f>
        <v/>
      </c>
    </row>
    <row r="27" customFormat="false" ht="15" hidden="false" customHeight="false" outlineLevel="0" collapsed="false">
      <c r="A27" s="5"/>
      <c r="B27" s="6"/>
      <c r="C27" s="6"/>
      <c r="D27" s="6"/>
      <c r="E27" s="5"/>
      <c r="F27" s="5"/>
      <c r="G27" s="6"/>
      <c r="H27" s="7" t="str">
        <f aca="false">IF(OR($A27="",$F27=""),"",ROUND(($F27-$A27)*1440,0))</f>
        <v/>
      </c>
    </row>
    <row r="28" customFormat="false" ht="15" hidden="false" customHeight="false" outlineLevel="0" collapsed="false">
      <c r="A28" s="5"/>
      <c r="B28" s="6"/>
      <c r="C28" s="6"/>
      <c r="D28" s="6"/>
      <c r="E28" s="5"/>
      <c r="F28" s="5"/>
      <c r="G28" s="6"/>
      <c r="H28" s="7" t="str">
        <f aca="false">IF(OR($A28="",$F28=""),"",ROUND(($F28-$A28)*1440,0))</f>
        <v/>
      </c>
    </row>
    <row r="29" customFormat="false" ht="15" hidden="false" customHeight="false" outlineLevel="0" collapsed="false">
      <c r="A29" s="5"/>
      <c r="B29" s="6"/>
      <c r="C29" s="6"/>
      <c r="D29" s="6"/>
      <c r="E29" s="5"/>
      <c r="F29" s="5"/>
      <c r="G29" s="6"/>
      <c r="H29" s="7" t="str">
        <f aca="false">IF(OR($A29="",$F29=""),"",ROUND(($F29-$A29)*1440,0))</f>
        <v/>
      </c>
    </row>
    <row r="30" customFormat="false" ht="15" hidden="false" customHeight="false" outlineLevel="0" collapsed="false">
      <c r="A30" s="5"/>
      <c r="B30" s="6"/>
      <c r="C30" s="6"/>
      <c r="D30" s="6"/>
      <c r="E30" s="5"/>
      <c r="F30" s="5"/>
      <c r="G30" s="6"/>
      <c r="H30" s="7" t="str">
        <f aca="false">IF(OR($A30="",$F30=""),"",ROUND(($F30-$A30)*1440,0))</f>
        <v/>
      </c>
    </row>
    <row r="31" customFormat="false" ht="15" hidden="false" customHeight="false" outlineLevel="0" collapsed="false">
      <c r="A31" s="5"/>
      <c r="B31" s="6"/>
      <c r="C31" s="6"/>
      <c r="D31" s="6"/>
      <c r="E31" s="5"/>
      <c r="F31" s="5"/>
      <c r="G31" s="6"/>
      <c r="H31" s="7" t="str">
        <f aca="false">IF(OR($A31="",$F31=""),"",ROUND(($F31-$A31)*1440,0))</f>
        <v/>
      </c>
    </row>
    <row r="32" customFormat="false" ht="15" hidden="false" customHeight="false" outlineLevel="0" collapsed="false">
      <c r="A32" s="5"/>
      <c r="B32" s="6"/>
      <c r="C32" s="6"/>
      <c r="D32" s="6"/>
      <c r="E32" s="5"/>
      <c r="F32" s="5"/>
      <c r="G32" s="6"/>
      <c r="H32" s="7" t="str">
        <f aca="false">IF(OR($A32="",$F32=""),"",ROUND(($F32-$A32)*1440,0))</f>
        <v/>
      </c>
    </row>
    <row r="33" customFormat="false" ht="15" hidden="false" customHeight="false" outlineLevel="0" collapsed="false">
      <c r="A33" s="5"/>
      <c r="B33" s="6"/>
      <c r="C33" s="6"/>
      <c r="D33" s="6"/>
      <c r="E33" s="5"/>
      <c r="F33" s="5"/>
      <c r="G33" s="6"/>
      <c r="H33" s="7" t="str">
        <f aca="false">IF(OR($A33="",$F33=""),"",ROUND(($F33-$A33)*1440,0))</f>
        <v/>
      </c>
    </row>
    <row r="34" customFormat="false" ht="15" hidden="false" customHeight="false" outlineLevel="0" collapsed="false">
      <c r="A34" s="5"/>
      <c r="B34" s="6"/>
      <c r="C34" s="6"/>
      <c r="D34" s="6"/>
      <c r="E34" s="5"/>
      <c r="F34" s="5"/>
      <c r="G34" s="6"/>
      <c r="H34" s="7" t="str">
        <f aca="false">IF(OR($A34="",$F34=""),"",ROUND(($F34-$A34)*1440,0))</f>
        <v/>
      </c>
    </row>
    <row r="35" customFormat="false" ht="15" hidden="false" customHeight="false" outlineLevel="0" collapsed="false">
      <c r="A35" s="5"/>
      <c r="B35" s="6"/>
      <c r="C35" s="6"/>
      <c r="D35" s="6"/>
      <c r="E35" s="5"/>
      <c r="F35" s="5"/>
      <c r="G35" s="6"/>
      <c r="H35" s="7" t="str">
        <f aca="false">IF(OR($A35="",$F35=""),"",ROUND(($F35-$A35)*1440,0))</f>
        <v/>
      </c>
    </row>
    <row r="36" customFormat="false" ht="15" hidden="false" customHeight="false" outlineLevel="0" collapsed="false">
      <c r="A36" s="5"/>
      <c r="B36" s="6"/>
      <c r="C36" s="6"/>
      <c r="D36" s="6"/>
      <c r="E36" s="5"/>
      <c r="F36" s="5"/>
      <c r="G36" s="6"/>
      <c r="H36" s="7" t="str">
        <f aca="false">IF(OR($A36="",$F36=""),"",ROUND(($F36-$A36)*1440,0))</f>
        <v/>
      </c>
    </row>
    <row r="37" customFormat="false" ht="15" hidden="false" customHeight="false" outlineLevel="0" collapsed="false">
      <c r="A37" s="5"/>
      <c r="B37" s="6"/>
      <c r="C37" s="6"/>
      <c r="D37" s="6"/>
      <c r="E37" s="5"/>
      <c r="F37" s="5"/>
      <c r="G37" s="6"/>
      <c r="H37" s="7" t="str">
        <f aca="false">IF(OR($A37="",$F37=""),"",ROUND(($F37-$A37)*1440,0))</f>
        <v/>
      </c>
    </row>
    <row r="38" customFormat="false" ht="15" hidden="false" customHeight="false" outlineLevel="0" collapsed="false">
      <c r="A38" s="5"/>
      <c r="B38" s="6"/>
      <c r="C38" s="6"/>
      <c r="D38" s="6"/>
      <c r="E38" s="5"/>
      <c r="F38" s="5"/>
      <c r="G38" s="6"/>
      <c r="H38" s="7" t="str">
        <f aca="false">IF(OR($A38="",$F38=""),"",ROUND(($F38-$A38)*1440,0))</f>
        <v/>
      </c>
    </row>
    <row r="39" customFormat="false" ht="15" hidden="false" customHeight="false" outlineLevel="0" collapsed="false">
      <c r="A39" s="5"/>
      <c r="B39" s="6"/>
      <c r="C39" s="6"/>
      <c r="D39" s="6"/>
      <c r="E39" s="5"/>
      <c r="F39" s="5"/>
      <c r="G39" s="6"/>
      <c r="H39" s="7" t="str">
        <f aca="false">IF(OR($A39="",$F39=""),"",ROUND(($F39-$A39)*1440,0))</f>
        <v/>
      </c>
    </row>
    <row r="40" customFormat="false" ht="15" hidden="false" customHeight="false" outlineLevel="0" collapsed="false">
      <c r="A40" s="5"/>
      <c r="B40" s="6"/>
      <c r="C40" s="6"/>
      <c r="D40" s="6"/>
      <c r="E40" s="5"/>
      <c r="F40" s="5"/>
      <c r="G40" s="6"/>
      <c r="H40" s="7" t="str">
        <f aca="false">IF(OR($A40="",$F40=""),"",ROUND(($F40-$A40)*1440,0))</f>
        <v/>
      </c>
    </row>
    <row r="41" customFormat="false" ht="15" hidden="false" customHeight="false" outlineLevel="0" collapsed="false">
      <c r="A41" s="5"/>
      <c r="B41" s="6"/>
      <c r="C41" s="6"/>
      <c r="D41" s="6"/>
      <c r="E41" s="5"/>
      <c r="F41" s="5"/>
      <c r="G41" s="6"/>
      <c r="H41" s="7" t="str">
        <f aca="false">IF(OR($A41="",$F41=""),"",ROUND(($F41-$A41)*1440,0))</f>
        <v/>
      </c>
    </row>
    <row r="42" customFormat="false" ht="15" hidden="false" customHeight="false" outlineLevel="0" collapsed="false">
      <c r="A42" s="5"/>
      <c r="B42" s="6"/>
      <c r="C42" s="6"/>
      <c r="D42" s="6"/>
      <c r="E42" s="5"/>
      <c r="F42" s="5"/>
      <c r="G42" s="6"/>
      <c r="H42" s="7" t="str">
        <f aca="false">IF(OR($A42="",$F42=""),"",ROUND(($F42-$A42)*1440,0))</f>
        <v/>
      </c>
    </row>
    <row r="43" customFormat="false" ht="15" hidden="false" customHeight="false" outlineLevel="0" collapsed="false">
      <c r="A43" s="5"/>
      <c r="B43" s="6"/>
      <c r="C43" s="6"/>
      <c r="D43" s="6"/>
      <c r="E43" s="5"/>
      <c r="F43" s="5"/>
      <c r="G43" s="6"/>
      <c r="H43" s="7" t="str">
        <f aca="false">IF(OR($A43="",$F43=""),"",ROUND(($F43-$A43)*1440,0))</f>
        <v/>
      </c>
    </row>
    <row r="44" customFormat="false" ht="15" hidden="false" customHeight="false" outlineLevel="0" collapsed="false">
      <c r="A44" s="5"/>
      <c r="B44" s="6"/>
      <c r="C44" s="6"/>
      <c r="D44" s="6"/>
      <c r="E44" s="5"/>
      <c r="F44" s="5"/>
      <c r="G44" s="6"/>
      <c r="H44" s="7" t="str">
        <f aca="false">IF(OR($A44="",$F44=""),"",ROUND(($F44-$A44)*1440,0))</f>
        <v/>
      </c>
    </row>
    <row r="45" customFormat="false" ht="15" hidden="false" customHeight="false" outlineLevel="0" collapsed="false">
      <c r="A45" s="5"/>
      <c r="B45" s="6"/>
      <c r="C45" s="6"/>
      <c r="D45" s="6"/>
      <c r="E45" s="5"/>
      <c r="F45" s="5"/>
      <c r="G45" s="6"/>
      <c r="H45" s="7" t="str">
        <f aca="false">IF(OR($A45="",$F45=""),"",ROUND(($F45-$A45)*1440,0))</f>
        <v/>
      </c>
    </row>
    <row r="46" customFormat="false" ht="15" hidden="false" customHeight="false" outlineLevel="0" collapsed="false">
      <c r="A46" s="5"/>
      <c r="B46" s="6"/>
      <c r="C46" s="6"/>
      <c r="D46" s="6"/>
      <c r="E46" s="5"/>
      <c r="F46" s="5"/>
      <c r="G46" s="6"/>
      <c r="H46" s="7" t="str">
        <f aca="false">IF(OR($A46="",$F46=""),"",ROUND(($F46-$A46)*1440,0))</f>
        <v/>
      </c>
    </row>
    <row r="47" customFormat="false" ht="15" hidden="false" customHeight="false" outlineLevel="0" collapsed="false">
      <c r="A47" s="5"/>
      <c r="B47" s="6"/>
      <c r="C47" s="6"/>
      <c r="D47" s="6"/>
      <c r="E47" s="5"/>
      <c r="F47" s="5"/>
      <c r="G47" s="6"/>
      <c r="H47" s="7" t="str">
        <f aca="false">IF(OR($A47="",$F47=""),"",ROUND(($F47-$A47)*1440,0))</f>
        <v/>
      </c>
    </row>
    <row r="48" customFormat="false" ht="15" hidden="false" customHeight="false" outlineLevel="0" collapsed="false">
      <c r="A48" s="5"/>
      <c r="B48" s="6"/>
      <c r="C48" s="6"/>
      <c r="D48" s="6"/>
      <c r="E48" s="5"/>
      <c r="F48" s="5"/>
      <c r="G48" s="6"/>
      <c r="H48" s="7" t="str">
        <f aca="false">IF(OR($A48="",$F48=""),"",ROUND(($F48-$A48)*1440,0))</f>
        <v/>
      </c>
    </row>
    <row r="49" customFormat="false" ht="15" hidden="false" customHeight="false" outlineLevel="0" collapsed="false">
      <c r="A49" s="5"/>
      <c r="B49" s="6"/>
      <c r="C49" s="6"/>
      <c r="D49" s="6"/>
      <c r="E49" s="5"/>
      <c r="F49" s="5"/>
      <c r="G49" s="6"/>
      <c r="H49" s="7" t="str">
        <f aca="false">IF(OR($A49="",$F49=""),"",ROUND(($F49-$A49)*1440,0))</f>
        <v/>
      </c>
    </row>
    <row r="50" customFormat="false" ht="15" hidden="false" customHeight="false" outlineLevel="0" collapsed="false">
      <c r="A50" s="5"/>
      <c r="B50" s="6"/>
      <c r="C50" s="6"/>
      <c r="D50" s="6"/>
      <c r="E50" s="5"/>
      <c r="F50" s="5"/>
      <c r="G50" s="6"/>
      <c r="H50" s="7" t="str">
        <f aca="false">IF(OR($A50="",$F50=""),"",ROUND(($F50-$A50)*1440,0))</f>
        <v/>
      </c>
    </row>
    <row r="51" customFormat="false" ht="15" hidden="false" customHeight="false" outlineLevel="0" collapsed="false">
      <c r="A51" s="5"/>
      <c r="B51" s="6"/>
      <c r="C51" s="6"/>
      <c r="D51" s="6"/>
      <c r="E51" s="5"/>
      <c r="F51" s="5"/>
      <c r="G51" s="6"/>
      <c r="H51" s="7" t="str">
        <f aca="false">IF(OR($A51="",$F51=""),"",ROUND(($F51-$A51)*1440,0))</f>
        <v/>
      </c>
    </row>
    <row r="52" customFormat="false" ht="15" hidden="false" customHeight="false" outlineLevel="0" collapsed="false">
      <c r="A52" s="5"/>
      <c r="B52" s="6"/>
      <c r="C52" s="6"/>
      <c r="D52" s="6"/>
      <c r="E52" s="5"/>
      <c r="F52" s="5"/>
      <c r="G52" s="6"/>
      <c r="H52" s="7" t="str">
        <f aca="false">IF(OR($A52="",$F52=""),"",ROUND(($F52-$A52)*1440,0))</f>
        <v/>
      </c>
    </row>
    <row r="53" customFormat="false" ht="15" hidden="false" customHeight="false" outlineLevel="0" collapsed="false">
      <c r="A53" s="5"/>
      <c r="B53" s="6"/>
      <c r="C53" s="6"/>
      <c r="D53" s="6"/>
      <c r="E53" s="5"/>
      <c r="F53" s="5"/>
      <c r="G53" s="6"/>
      <c r="H53" s="7" t="str">
        <f aca="false">IF(OR($A53="",$F53=""),"",ROUND(($F53-$A53)*1440,0))</f>
        <v/>
      </c>
    </row>
    <row r="54" customFormat="false" ht="15" hidden="false" customHeight="false" outlineLevel="0" collapsed="false">
      <c r="A54" s="5"/>
      <c r="B54" s="6"/>
      <c r="C54" s="6"/>
      <c r="D54" s="6"/>
      <c r="E54" s="5"/>
      <c r="F54" s="5"/>
      <c r="G54" s="6"/>
      <c r="H54" s="7" t="str">
        <f aca="false">IF(OR($A54="",$F54=""),"",ROUND(($F54-$A54)*1440,0))</f>
        <v/>
      </c>
    </row>
    <row r="55" customFormat="false" ht="15" hidden="false" customHeight="false" outlineLevel="0" collapsed="false">
      <c r="A55" s="5"/>
      <c r="B55" s="6"/>
      <c r="C55" s="6"/>
      <c r="D55" s="6"/>
      <c r="E55" s="5"/>
      <c r="F55" s="5"/>
      <c r="G55" s="6"/>
      <c r="H55" s="7" t="str">
        <f aca="false">IF(OR($A55="",$F55=""),"",ROUND(($F55-$A55)*1440,0))</f>
        <v/>
      </c>
    </row>
    <row r="56" customFormat="false" ht="15" hidden="false" customHeight="false" outlineLevel="0" collapsed="false">
      <c r="A56" s="5"/>
      <c r="B56" s="6"/>
      <c r="C56" s="6"/>
      <c r="D56" s="6"/>
      <c r="E56" s="5"/>
      <c r="F56" s="5"/>
      <c r="G56" s="6"/>
      <c r="H56" s="7" t="str">
        <f aca="false">IF(OR($A56="",$F56=""),"",ROUND(($F56-$A56)*1440,0))</f>
        <v/>
      </c>
    </row>
    <row r="57" customFormat="false" ht="15" hidden="false" customHeight="false" outlineLevel="0" collapsed="false">
      <c r="A57" s="5"/>
      <c r="B57" s="6"/>
      <c r="C57" s="6"/>
      <c r="D57" s="6"/>
      <c r="E57" s="5"/>
      <c r="F57" s="5"/>
      <c r="G57" s="6"/>
      <c r="H57" s="7" t="str">
        <f aca="false">IF(OR($A57="",$F57=""),"",ROUND(($F57-$A57)*1440,0))</f>
        <v/>
      </c>
    </row>
    <row r="58" customFormat="false" ht="15" hidden="false" customHeight="false" outlineLevel="0" collapsed="false">
      <c r="A58" s="5"/>
      <c r="B58" s="6"/>
      <c r="C58" s="6"/>
      <c r="D58" s="6"/>
      <c r="E58" s="5"/>
      <c r="F58" s="5"/>
      <c r="G58" s="6"/>
      <c r="H58" s="7" t="str">
        <f aca="false">IF(OR($A58="",$F58=""),"",ROUND(($F58-$A58)*1440,0))</f>
        <v/>
      </c>
    </row>
    <row r="59" customFormat="false" ht="15" hidden="false" customHeight="false" outlineLevel="0" collapsed="false">
      <c r="A59" s="5"/>
      <c r="B59" s="6"/>
      <c r="C59" s="6"/>
      <c r="D59" s="6"/>
      <c r="E59" s="5"/>
      <c r="F59" s="5"/>
      <c r="G59" s="6"/>
      <c r="H59" s="7" t="str">
        <f aca="false">IF(OR($A59="",$F59=""),"",ROUND(($F59-$A59)*1440,0))</f>
        <v/>
      </c>
    </row>
    <row r="60" customFormat="false" ht="15" hidden="false" customHeight="false" outlineLevel="0" collapsed="false">
      <c r="A60" s="5"/>
      <c r="B60" s="6"/>
      <c r="C60" s="6"/>
      <c r="D60" s="6"/>
      <c r="E60" s="5"/>
      <c r="F60" s="5"/>
      <c r="G60" s="6"/>
      <c r="H60" s="7" t="str">
        <f aca="false">IF(OR($A60="",$F60=""),"",ROUND(($F60-$A60)*1440,0))</f>
        <v/>
      </c>
    </row>
    <row r="61" customFormat="false" ht="15" hidden="false" customHeight="false" outlineLevel="0" collapsed="false">
      <c r="A61" s="5"/>
      <c r="B61" s="6"/>
      <c r="C61" s="6"/>
      <c r="D61" s="6"/>
      <c r="E61" s="5"/>
      <c r="F61" s="5"/>
      <c r="G61" s="6"/>
      <c r="H61" s="7" t="str">
        <f aca="false">IF(OR($A61="",$F61=""),"",ROUND(($F61-$A61)*1440,0))</f>
        <v/>
      </c>
    </row>
  </sheetData>
  <dataValidations count="2">
    <dataValidation allowBlank="true" error="Pick Emergency, Urgent, or Routine." errorStyle="stop" operator="between" prompt="Pick Emergency, Urgent, or Routine." showDropDown="false" showErrorMessage="false" showInputMessage="false" sqref="C2:C61" type="list">
      <formula1>"Emergency,Urgent,Routine"</formula1>
      <formula2>0</formula2>
    </dataValidation>
    <dataValidation allowBlank="true" error="Pick Booked, Lost, or No contact." errorStyle="stop" operator="between" prompt="Pick Booked, Lost, or No contact." showDropDown="false" showErrorMessage="false" showInputMessage="false" sqref="G2:G61" type="list">
      <formula1>"Booked,Lost,No contact"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9"/>
    <col collapsed="false" customWidth="true" hidden="false" outlineLevel="0" max="2" min="2" style="0" width="18"/>
    <col collapsed="false" customWidth="true" hidden="false" outlineLevel="0" max="3" min="3" style="0" width="22"/>
    <col collapsed="false" customWidth="true" hidden="false" outlineLevel="0" max="4" min="4" style="0" width="12"/>
    <col collapsed="false" customWidth="true" hidden="false" outlineLevel="0" max="5" min="5" style="0" width="10"/>
    <col collapsed="false" customWidth="true" hidden="false" outlineLevel="0" max="6" min="6" style="0" width="16"/>
    <col collapsed="false" customWidth="true" hidden="false" outlineLevel="0" max="7" min="7" style="0" width="18"/>
    <col collapsed="false" customWidth="true" hidden="false" outlineLevel="0" max="8" min="8" style="0" width="12"/>
    <col collapsed="false" customWidth="true" hidden="false" outlineLevel="0" max="9" min="9" style="0" width="16"/>
  </cols>
  <sheetData>
    <row r="1" customFormat="false" ht="30" hidden="false" customHeight="true" outlineLevel="0" collapsed="false">
      <c r="A1" s="8" t="s">
        <v>40</v>
      </c>
      <c r="B1" s="4" t="s">
        <v>32</v>
      </c>
      <c r="C1" s="4" t="s">
        <v>33</v>
      </c>
      <c r="D1" s="4" t="s">
        <v>34</v>
      </c>
      <c r="E1" s="4" t="s">
        <v>35</v>
      </c>
      <c r="F1" s="4" t="s">
        <v>36</v>
      </c>
      <c r="G1" s="4" t="s">
        <v>37</v>
      </c>
      <c r="H1" s="4" t="s">
        <v>38</v>
      </c>
      <c r="I1" s="4" t="s">
        <v>39</v>
      </c>
    </row>
    <row r="2" customFormat="false" ht="15" hidden="false" customHeight="false" outlineLevel="0" collapsed="false">
      <c r="A2" s="9" t="s">
        <v>41</v>
      </c>
      <c r="B2" s="10" t="n">
        <v>46307.3208333333</v>
      </c>
      <c r="C2" s="11" t="s">
        <v>42</v>
      </c>
      <c r="D2" s="11" t="s">
        <v>43</v>
      </c>
      <c r="E2" s="11" t="s">
        <v>44</v>
      </c>
      <c r="F2" s="10" t="n">
        <v>46307.3208333333</v>
      </c>
      <c r="G2" s="10" t="n">
        <v>46307.3236111111</v>
      </c>
      <c r="H2" s="11" t="s">
        <v>45</v>
      </c>
      <c r="I2" s="11" t="n">
        <f aca="false">IF(OR($B2="",$G2=""),"",ROUND(($G2-$B2)*1440,0))</f>
        <v>4</v>
      </c>
    </row>
    <row r="3" customFormat="false" ht="15" hidden="false" customHeight="false" outlineLevel="0" collapsed="false">
      <c r="A3" s="9" t="s">
        <v>46</v>
      </c>
      <c r="B3" s="10" t="n">
        <v>46307.46875</v>
      </c>
      <c r="C3" s="11" t="s">
        <v>47</v>
      </c>
      <c r="D3" s="11" t="s">
        <v>43</v>
      </c>
      <c r="E3" s="11" t="s">
        <v>48</v>
      </c>
      <c r="F3" s="10" t="n">
        <v>46307.46875</v>
      </c>
      <c r="G3" s="10" t="n">
        <v>46307.4729166667</v>
      </c>
      <c r="H3" s="11" t="s">
        <v>45</v>
      </c>
      <c r="I3" s="11" t="n">
        <f aca="false">IF(OR($B3="",$G3=""),"",ROUND(($G3-$B3)*1440,0))</f>
        <v>6</v>
      </c>
    </row>
    <row r="4" customFormat="false" ht="15" hidden="false" customHeight="false" outlineLevel="0" collapsed="false">
      <c r="A4" s="9" t="s">
        <v>49</v>
      </c>
      <c r="B4" s="10" t="n">
        <v>46307.7833333333</v>
      </c>
      <c r="C4" s="11" t="s">
        <v>50</v>
      </c>
      <c r="D4" s="11" t="s">
        <v>51</v>
      </c>
      <c r="E4" s="11" t="s">
        <v>44</v>
      </c>
      <c r="F4" s="10" t="n">
        <v>46307.7833333333</v>
      </c>
      <c r="G4" s="10" t="n">
        <v>46307.8180555556</v>
      </c>
      <c r="H4" s="11" t="s">
        <v>45</v>
      </c>
      <c r="I4" s="11" t="n">
        <f aca="false">IF(OR($B4="",$G4=""),"",ROUND(($G4-$B4)*1440,0))</f>
        <v>50</v>
      </c>
    </row>
    <row r="5" customFormat="false" ht="15" hidden="false" customHeight="false" outlineLevel="0" collapsed="false">
      <c r="A5" s="9" t="s">
        <v>52</v>
      </c>
      <c r="B5" s="10" t="n">
        <v>46308.3770833333</v>
      </c>
      <c r="C5" s="11" t="s">
        <v>53</v>
      </c>
      <c r="D5" s="11" t="s">
        <v>43</v>
      </c>
      <c r="E5" s="11" t="s">
        <v>44</v>
      </c>
      <c r="F5" s="10" t="n">
        <v>46308.3770833333</v>
      </c>
      <c r="G5" s="10" t="n">
        <v>46308.3798611111</v>
      </c>
      <c r="H5" s="11" t="s">
        <v>45</v>
      </c>
      <c r="I5" s="11" t="n">
        <f aca="false">IF(OR($B5="",$G5=""),"",ROUND(($G5-$B5)*1440,0))</f>
        <v>4</v>
      </c>
    </row>
    <row r="6" customFormat="false" ht="15" hidden="false" customHeight="false" outlineLevel="0" collapsed="false">
      <c r="A6" s="9" t="s">
        <v>54</v>
      </c>
      <c r="B6" s="10" t="n">
        <v>46308.5951388889</v>
      </c>
      <c r="C6" s="11" t="s">
        <v>55</v>
      </c>
      <c r="D6" s="11" t="s">
        <v>43</v>
      </c>
      <c r="E6" s="11" t="s">
        <v>48</v>
      </c>
      <c r="F6" s="10" t="n">
        <v>46308.5951388889</v>
      </c>
      <c r="G6" s="10" t="n">
        <v>46309.3819444445</v>
      </c>
      <c r="H6" s="11" t="s">
        <v>56</v>
      </c>
      <c r="I6" s="11" t="n">
        <f aca="false">IF(OR($B6="",$G6=""),"",ROUND(($G6-$B6)*1440,0))</f>
        <v>1133</v>
      </c>
    </row>
    <row r="7" customFormat="false" ht="15" hidden="false" customHeight="false" outlineLevel="0" collapsed="false">
      <c r="A7" s="9" t="s">
        <v>57</v>
      </c>
      <c r="B7" s="10" t="n">
        <v>46309.3409722222</v>
      </c>
      <c r="C7" s="11" t="s">
        <v>47</v>
      </c>
      <c r="D7" s="11" t="s">
        <v>43</v>
      </c>
      <c r="E7" s="11" t="s">
        <v>44</v>
      </c>
      <c r="F7" s="10" t="n">
        <v>46309.3409722222</v>
      </c>
      <c r="G7" s="10" t="n">
        <v>46309.34375</v>
      </c>
      <c r="H7" s="11" t="s">
        <v>45</v>
      </c>
      <c r="I7" s="11" t="n">
        <f aca="false">IF(OR($B7="",$G7=""),"",ROUND(($G7-$B7)*1440,0))</f>
        <v>4</v>
      </c>
    </row>
    <row r="8" customFormat="false" ht="15" hidden="false" customHeight="false" outlineLevel="0" collapsed="false">
      <c r="A8" s="9" t="s">
        <v>58</v>
      </c>
      <c r="B8" s="10" t="n">
        <v>46309.8166666667</v>
      </c>
      <c r="C8" s="11" t="s">
        <v>59</v>
      </c>
      <c r="D8" s="11" t="s">
        <v>51</v>
      </c>
      <c r="E8" s="11" t="s">
        <v>48</v>
      </c>
      <c r="F8" s="10" t="n">
        <v>46309.8166666667</v>
      </c>
      <c r="G8" s="10" t="n">
        <v>46309.8416666667</v>
      </c>
      <c r="H8" s="11" t="s">
        <v>45</v>
      </c>
      <c r="I8" s="11" t="n">
        <f aca="false">IF(OR($B8="",$G8=""),"",ROUND(($G8-$B8)*1440,0))</f>
        <v>36</v>
      </c>
    </row>
    <row r="9" customFormat="false" ht="15" hidden="false" customHeight="false" outlineLevel="0" collapsed="false">
      <c r="A9" s="9" t="s">
        <v>60</v>
      </c>
      <c r="B9" s="10" t="n">
        <v>46310.4180555556</v>
      </c>
      <c r="C9" s="11" t="s">
        <v>61</v>
      </c>
      <c r="D9" s="11" t="s">
        <v>43</v>
      </c>
      <c r="E9" s="11" t="s">
        <v>44</v>
      </c>
      <c r="F9" s="10" t="n">
        <v>46310.4180555556</v>
      </c>
      <c r="G9" s="10" t="n">
        <v>46310.4208333333</v>
      </c>
      <c r="H9" s="11" t="s">
        <v>45</v>
      </c>
      <c r="I9" s="11" t="n">
        <f aca="false">IF(OR($B9="",$G9=""),"",ROUND(($G9-$B9)*1440,0))</f>
        <v>4</v>
      </c>
    </row>
    <row r="10" customFormat="false" ht="15" hidden="false" customHeight="false" outlineLevel="0" collapsed="false">
      <c r="A10" s="9" t="s">
        <v>62</v>
      </c>
      <c r="B10" s="10" t="n">
        <v>46310.7048611111</v>
      </c>
      <c r="C10" s="11" t="s">
        <v>47</v>
      </c>
      <c r="D10" s="11" t="s">
        <v>43</v>
      </c>
      <c r="E10" s="11" t="s">
        <v>48</v>
      </c>
      <c r="F10" s="10" t="n">
        <v>46310.7048611111</v>
      </c>
      <c r="G10" s="10" t="n">
        <v>46310.7229166667</v>
      </c>
      <c r="H10" s="11" t="s">
        <v>56</v>
      </c>
      <c r="I10" s="11" t="n">
        <f aca="false">IF(OR($B10="",$G10=""),"",ROUND(($G10-$B10)*1440,0))</f>
        <v>26</v>
      </c>
    </row>
    <row r="11" customFormat="false" ht="15" hidden="false" customHeight="false" outlineLevel="0" collapsed="false">
      <c r="A11" s="9" t="s">
        <v>63</v>
      </c>
      <c r="B11" s="10" t="n">
        <v>46311.7652777778</v>
      </c>
      <c r="C11" s="11" t="s">
        <v>50</v>
      </c>
      <c r="D11" s="11" t="s">
        <v>64</v>
      </c>
      <c r="E11" s="11" t="s">
        <v>44</v>
      </c>
      <c r="F11" s="10" t="n">
        <v>46311.7652777778</v>
      </c>
      <c r="G11" s="10" t="n">
        <v>46311.7902777778</v>
      </c>
      <c r="H11" s="11" t="s">
        <v>45</v>
      </c>
      <c r="I11" s="11" t="n">
        <f aca="false">IF(OR($B11="",$G11=""),"",ROUND(($G11-$B11)*1440,0))</f>
        <v>36</v>
      </c>
    </row>
    <row r="12" customFormat="false" ht="15" hidden="false" customHeight="false" outlineLevel="0" collapsed="false">
      <c r="A12" s="9" t="s">
        <v>65</v>
      </c>
      <c r="B12" s="10" t="n">
        <v>46312.4083333333</v>
      </c>
      <c r="C12" s="11" t="s">
        <v>42</v>
      </c>
      <c r="D12" s="11" t="s">
        <v>43</v>
      </c>
      <c r="E12" s="11" t="s">
        <v>48</v>
      </c>
      <c r="F12" s="10" t="n">
        <v>46312.4083333333</v>
      </c>
      <c r="G12" s="10" t="n">
        <v>46312.4118055556</v>
      </c>
      <c r="H12" s="11" t="s">
        <v>45</v>
      </c>
      <c r="I12" s="11" t="n">
        <f aca="false">IF(OR($B12="",$G12=""),"",ROUND(($G12-$B12)*1440,0))</f>
        <v>5</v>
      </c>
    </row>
    <row r="13" customFormat="false" ht="15" hidden="false" customHeight="false" outlineLevel="0" collapsed="false">
      <c r="A13" s="9" t="s">
        <v>66</v>
      </c>
      <c r="B13" s="10" t="n">
        <v>46313.7180555556</v>
      </c>
      <c r="C13" s="11" t="s">
        <v>47</v>
      </c>
      <c r="D13" s="11" t="s">
        <v>64</v>
      </c>
      <c r="E13" s="11" t="s">
        <v>44</v>
      </c>
      <c r="F13" s="10" t="n">
        <v>46313.7180555556</v>
      </c>
      <c r="G13" s="10" t="n">
        <v>46313.7486111111</v>
      </c>
      <c r="H13" s="11" t="s">
        <v>45</v>
      </c>
      <c r="I13" s="11" t="n">
        <f aca="false">IF(OR($B13="",$G13=""),"",ROUND(($G13-$B13)*1440,0))</f>
        <v>44</v>
      </c>
    </row>
    <row r="14" customFormat="false" ht="18" hidden="false" customHeight="true" outlineLevel="0" collapsed="false">
      <c r="A14" s="12" t="s">
        <v>67</v>
      </c>
      <c r="B14" s="12"/>
      <c r="C14" s="12"/>
      <c r="D14" s="12"/>
      <c r="E14" s="12"/>
      <c r="F14" s="12"/>
      <c r="G14" s="12"/>
      <c r="H14" s="12"/>
      <c r="I14" s="12"/>
    </row>
    <row r="16" customFormat="false" ht="15" hidden="false" customHeight="false" outlineLevel="0" collapsed="false">
      <c r="B16" s="13" t="s">
        <v>68</v>
      </c>
    </row>
    <row r="17" customFormat="false" ht="15" hidden="false" customHeight="false" outlineLevel="0" collapsed="false">
      <c r="B17" s="14" t="s">
        <v>69</v>
      </c>
      <c r="D17" s="15" t="n">
        <f aca="false">COUNT($B$2:$B$13)</f>
        <v>12</v>
      </c>
    </row>
    <row r="18" customFormat="false" ht="15" hidden="false" customHeight="false" outlineLevel="0" collapsed="false">
      <c r="B18" s="14" t="s">
        <v>70</v>
      </c>
      <c r="D18" s="15" t="n">
        <f aca="false">SUMPRODUCT((WEEKDAY($B$2:$B$13,2)&lt;=5)*(MOD($B$2:$B$13,1)&gt;=Scorecard!$B$2)*(MOD($B$2:$B$13,1)&lt;Scorecard!$B$3)*($B$2:$B$13&lt;&gt;""))</f>
        <v>7</v>
      </c>
    </row>
    <row r="19" customFormat="false" ht="15" hidden="false" customHeight="false" outlineLevel="0" collapsed="false">
      <c r="B19" s="14" t="s">
        <v>71</v>
      </c>
      <c r="D19" s="15" t="n">
        <f aca="false">SUMPRODUCT((1-(WEEKDAY($B$2:$B$13,2)&lt;=5)*(MOD($B$2:$B$13,1)&gt;=Scorecard!$B$2)*(MOD($B$2:$B$13,1)&lt;Scorecard!$B$3))*($B$2:$B$13&lt;&gt;""))</f>
        <v>5</v>
      </c>
    </row>
    <row r="20" customFormat="false" ht="15" hidden="false" customHeight="false" outlineLevel="0" collapsed="false">
      <c r="B20" s="14" t="s">
        <v>72</v>
      </c>
      <c r="D20" s="15" t="n">
        <f aca="false">SUMPRODUCT(($F$2:$F$13&lt;&gt;"")*($B$2:$B$13&lt;&gt;"")*(($F$2:$F$13-$B$2:$B$13)*1440&lt;=5))</f>
        <v>12</v>
      </c>
    </row>
    <row r="21" customFormat="false" ht="15" hidden="false" customHeight="false" outlineLevel="0" collapsed="false">
      <c r="B21" s="14" t="s">
        <v>73</v>
      </c>
      <c r="D21" s="15" t="n">
        <f aca="false">SUMPRODUCT((WEEKDAY($B$2:$B$13,2)&lt;=5)*(MOD($B$2:$B$13,1)&gt;=Scorecard!$B$2)*(MOD($B$2:$B$13,1)&lt;Scorecard!$B$3)*($G$2:$G$13&lt;&gt;"")*(($G$2:$G$13-$B$2:$B$13)*1440&lt;=5))</f>
        <v>4</v>
      </c>
    </row>
    <row r="22" customFormat="false" ht="15" hidden="false" customHeight="false" outlineLevel="0" collapsed="false">
      <c r="B22" s="14" t="s">
        <v>74</v>
      </c>
      <c r="D22" s="15" t="n">
        <f aca="false">SUMPRODUCT((1-(WEEKDAY($B$2:$B$13,2)&lt;=5)*(MOD($B$2:$B$13,1)&gt;=Scorecard!$B$2)*(MOD($B$2:$B$13,1)&lt;Scorecard!$B$3))*(($D$2:$D$13="Emergency")+($D$2:$D$13="Urgent"))*($G$2:$G$13&lt;&gt;"")*(($G$2:$G$13-$B$2:$B$13)*1440&lt;=60))</f>
        <v>4</v>
      </c>
    </row>
    <row r="23" customFormat="false" ht="15" hidden="false" customHeight="false" outlineLevel="0" collapsed="false">
      <c r="B23" s="14" t="s">
        <v>75</v>
      </c>
      <c r="D23" s="15" t="n">
        <f aca="false">SUMPRODUCT((1-(WEEKDAY($B$2:$B$13,2)&lt;=5)*(MOD($B$2:$B$13,1)&gt;=Scorecard!$B$2)*(MOD($B$2:$B$13,1)&lt;Scorecard!$B$3))*($D$2:$D$13="Routine")*($G$2:$G$13&lt;&gt;"")*($G$2:$G$13&lt;=(INT($B$2:$B$13)+1+2*(WEEKDAY($B$2:$B$13,2)=5)+(WEEKDAY($B$2:$B$13,2)=6)+9/24)))</f>
        <v>1</v>
      </c>
    </row>
    <row r="24" customFormat="false" ht="15" hidden="false" customHeight="false" outlineLevel="0" collapsed="false">
      <c r="B24" s="14" t="s">
        <v>45</v>
      </c>
      <c r="D24" s="15" t="n">
        <f aca="false">COUNTIF($H$2:$H$13,"Booked")</f>
        <v>10</v>
      </c>
    </row>
    <row r="25" customFormat="false" ht="15" hidden="false" customHeight="false" outlineLevel="0" collapsed="false">
      <c r="B25" s="14" t="s">
        <v>56</v>
      </c>
      <c r="D25" s="15" t="n">
        <f aca="false">COUNTIF($H$2:$H$13,"Lost")</f>
        <v>2</v>
      </c>
    </row>
    <row r="26" customFormat="false" ht="15" hidden="false" customHeight="false" outlineLevel="0" collapsed="false">
      <c r="B26" s="14" t="s">
        <v>76</v>
      </c>
      <c r="D26" s="15" t="n">
        <f aca="false">COUNTIF($H$2:$H$13,"No contact")</f>
        <v>0</v>
      </c>
    </row>
    <row r="27" customFormat="false" ht="15" hidden="false" customHeight="false" outlineLevel="0" collapsed="false">
      <c r="B27" s="14" t="s">
        <v>77</v>
      </c>
      <c r="D27" s="16" t="n">
        <f aca="false">IF(COUNT($B$2:$B$13)=0,"",COUNTIF($H$2:$H$13,"Booked")/COUNT($B$2:$B$13))</f>
        <v>0.833333333333333</v>
      </c>
    </row>
    <row r="28" customFormat="false" ht="15" hidden="false" customHeight="false" outlineLevel="0" collapsed="false">
      <c r="B28" s="14" t="s">
        <v>78</v>
      </c>
      <c r="D28" s="16" t="n">
        <f aca="false">IF(COUNT($B$2:$B$13)=0,"",COUNTIF($H$2:$H$13,"Lost")/COUNT($B$2:$B$13))</f>
        <v>0.166666666666667</v>
      </c>
    </row>
  </sheetData>
  <mergeCells count="1">
    <mergeCell ref="A14:I14"/>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52"/>
    <col collapsed="false" customWidth="true" hidden="false" outlineLevel="0" max="2" min="2" style="0" width="16"/>
  </cols>
  <sheetData>
    <row r="1" customFormat="false" ht="19.7" hidden="false" customHeight="false" outlineLevel="0" collapsed="false">
      <c r="A1" s="17" t="s">
        <v>79</v>
      </c>
    </row>
    <row r="2" customFormat="false" ht="15" hidden="false" customHeight="false" outlineLevel="0" collapsed="false">
      <c r="A2" s="14" t="s">
        <v>80</v>
      </c>
      <c r="B2" s="18" t="n">
        <v>0.291666666666667</v>
      </c>
    </row>
    <row r="3" customFormat="false" ht="15" hidden="false" customHeight="false" outlineLevel="0" collapsed="false">
      <c r="A3" s="14" t="s">
        <v>81</v>
      </c>
      <c r="B3" s="18" t="n">
        <v>0.708333333333333</v>
      </c>
    </row>
    <row r="4" customFormat="false" ht="15" hidden="false" customHeight="false" outlineLevel="0" collapsed="false">
      <c r="A4" s="19" t="s">
        <v>82</v>
      </c>
      <c r="B4" s="19"/>
    </row>
    <row r="6" customFormat="false" ht="15" hidden="false" customHeight="false" outlineLevel="0" collapsed="false">
      <c r="A6" s="20" t="s">
        <v>69</v>
      </c>
      <c r="B6" s="21" t="n">
        <f aca="false">COUNT('Your Week'!$A$2:$A$61)</f>
        <v>0</v>
      </c>
    </row>
    <row r="7" customFormat="false" ht="15" hidden="false" customHeight="false" outlineLevel="0" collapsed="false">
      <c r="A7" s="20" t="s">
        <v>70</v>
      </c>
      <c r="B7" s="21" t="n">
        <f aca="false">SUMPRODUCT((WEEKDAY('Your Week'!$A$2:$A$61,2)&lt;=5)*(MOD('Your Week'!$A$2:$A$61,1)&gt;=Scorecard!$B$2)*(MOD('Your Week'!$A$2:$A$61,1)&lt;Scorecard!$B$3)*('Your Week'!$A$2:$A$61&lt;&gt;""))</f>
        <v>0</v>
      </c>
    </row>
    <row r="8" customFormat="false" ht="15" hidden="false" customHeight="false" outlineLevel="0" collapsed="false">
      <c r="A8" s="20" t="s">
        <v>71</v>
      </c>
      <c r="B8" s="21" t="n">
        <f aca="false">SUMPRODUCT((1-(WEEKDAY('Your Week'!$A$2:$A$61,2)&lt;=5)*(MOD('Your Week'!$A$2:$A$61,1)&gt;=Scorecard!$B$2)*(MOD('Your Week'!$A$2:$A$61,1)&lt;Scorecard!$B$3))*('Your Week'!$A$2:$A$61&lt;&gt;""))</f>
        <v>0</v>
      </c>
    </row>
    <row r="9" customFormat="false" ht="15" hidden="false" customHeight="false" outlineLevel="0" collapsed="false">
      <c r="A9" s="20" t="s">
        <v>72</v>
      </c>
      <c r="B9" s="21" t="n">
        <f aca="false">SUMPRODUCT(('Your Week'!$E$2:$E$61&lt;&gt;"")*('Your Week'!$A$2:$A$61&lt;&gt;"")*(('Your Week'!$E$2:$E$61-'Your Week'!$A$2:$A$61)*1440&lt;=5))</f>
        <v>0</v>
      </c>
    </row>
    <row r="10" customFormat="false" ht="15" hidden="false" customHeight="false" outlineLevel="0" collapsed="false">
      <c r="A10" s="20" t="s">
        <v>73</v>
      </c>
      <c r="B10" s="21" t="n">
        <f aca="false">SUMPRODUCT((WEEKDAY('Your Week'!$A$2:$A$61,2)&lt;=5)*(MOD('Your Week'!$A$2:$A$61,1)&gt;=Scorecard!$B$2)*(MOD('Your Week'!$A$2:$A$61,1)&lt;Scorecard!$B$3)*('Your Week'!$F$2:$F$61&lt;&gt;"")*(('Your Week'!$F$2:$F$61-'Your Week'!$A$2:$A$61)*1440&lt;=5))</f>
        <v>0</v>
      </c>
    </row>
    <row r="11" customFormat="false" ht="15" hidden="false" customHeight="false" outlineLevel="0" collapsed="false">
      <c r="A11" s="20" t="s">
        <v>74</v>
      </c>
      <c r="B11" s="21" t="n">
        <f aca="false">SUMPRODUCT((1-(WEEKDAY('Your Week'!$A$2:$A$61,2)&lt;=5)*(MOD('Your Week'!$A$2:$A$61,1)&gt;=Scorecard!$B$2)*(MOD('Your Week'!$A$2:$A$61,1)&lt;Scorecard!$B$3))*(('Your Week'!$C$2:$C$61="Emergency")+('Your Week'!$C$2:$C$61="Urgent"))*('Your Week'!$F$2:$F$61&lt;&gt;"")*(('Your Week'!$F$2:$F$61-'Your Week'!$A$2:$A$61)*1440&lt;=60))</f>
        <v>0</v>
      </c>
    </row>
    <row r="12" customFormat="false" ht="15" hidden="false" customHeight="false" outlineLevel="0" collapsed="false">
      <c r="A12" s="20" t="s">
        <v>75</v>
      </c>
      <c r="B12" s="21" t="n">
        <f aca="false">SUMPRODUCT((1-(WEEKDAY('Your Week'!$A$2:$A$61,2)&lt;=5)*(MOD('Your Week'!$A$2:$A$61,1)&gt;=Scorecard!$B$2)*(MOD('Your Week'!$A$2:$A$61,1)&lt;Scorecard!$B$3))*('Your Week'!$C$2:$C$61="Routine")*('Your Week'!$F$2:$F$61&lt;&gt;"")*('Your Week'!$F$2:$F$61&lt;=(INT('Your Week'!$A$2:$A$61)+1+2*(WEEKDAY('Your Week'!$A$2:$A$61,2)=5)+(WEEKDAY('Your Week'!$A$2:$A$61,2)=6)+9/24)))</f>
        <v>0</v>
      </c>
    </row>
    <row r="13" customFormat="false" ht="15" hidden="false" customHeight="false" outlineLevel="0" collapsed="false">
      <c r="A13" s="20" t="s">
        <v>45</v>
      </c>
      <c r="B13" s="21" t="n">
        <f aca="false">COUNTIF('Your Week'!$G$2:$G$61,"Booked")</f>
        <v>0</v>
      </c>
    </row>
    <row r="14" customFormat="false" ht="15" hidden="false" customHeight="false" outlineLevel="0" collapsed="false">
      <c r="A14" s="20" t="s">
        <v>77</v>
      </c>
      <c r="B14" s="22" t="str">
        <f aca="false">IF(COUNT('Your Week'!$A$2:$A$61)=0,"",COUNTIF('Your Week'!$G$2:$G$61,"Booked")/COUNT('Your Week'!$A$2:$A$61))</f>
        <v/>
      </c>
    </row>
    <row r="15" customFormat="false" ht="15" hidden="false" customHeight="false" outlineLevel="0" collapsed="false">
      <c r="A15" s="20" t="s">
        <v>56</v>
      </c>
      <c r="B15" s="21" t="n">
        <f aca="false">COUNTIF('Your Week'!$G$2:$G$61,"Lost")</f>
        <v>0</v>
      </c>
    </row>
    <row r="16" customFormat="false" ht="15" hidden="false" customHeight="false" outlineLevel="0" collapsed="false">
      <c r="A16" s="20" t="s">
        <v>78</v>
      </c>
      <c r="B16" s="22" t="str">
        <f aca="false">IF(COUNT('Your Week'!$A$2:$A$61)=0,"",COUNTIF('Your Week'!$G$2:$G$61,"Lost")/COUNT('Your Week'!$A$2:$A$61))</f>
        <v/>
      </c>
    </row>
    <row r="17" customFormat="false" ht="15" hidden="false" customHeight="false" outlineLevel="0" collapsed="false">
      <c r="A17" s="20" t="s">
        <v>76</v>
      </c>
      <c r="B17" s="21" t="n">
        <f aca="false">COUNTIF('Your Week'!$G$2:$G$61,"No contact")</f>
        <v>0</v>
      </c>
    </row>
  </sheetData>
  <mergeCells count="1">
    <mergeCell ref="A4:B4"/>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LibreOffice/26.8.1.1$MacOSX_AARCH64 LibreOffice_project/bf6ef2662401c7d6dce671ab4deb26ee0af3a7c1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2026-10-14T21:56:36Z</dcterms:created>
  <dc:creator>openpyxl</dc:creator>
  <dc:description/>
  <dc:language>en-US</dc:language>
  <cp:lastModifiedBy/>
  <dcterms:modified xsi:type="dcterms:W3CDTF">2026-10-14T21:56:36Z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